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<sst xmlns="http://schemas.openxmlformats.org/spreadsheetml/2006/main" count="109" uniqueCount="70">
  <si>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r>
      <t xml:space="preserve">Podsumowanie semestralne/roczne w Gimnazjum </t>
    </r>
    <r>
      <rPr>
        <sz val="11"/>
        <color indexed="30"/>
        <rFont val="Calibri"/>
        <family val="2"/>
      </rPr>
      <t>MOS Oława</t>
    </r>
  </si>
  <si>
    <t xml:space="preserve">Klasa: </t>
  </si>
  <si>
    <t>III</t>
  </si>
  <si>
    <t xml:space="preserve">Rok szkolny: </t>
  </si>
  <si>
    <t>2011/12</t>
  </si>
  <si>
    <t>Wychowawca:</t>
  </si>
  <si>
    <t>Klasa</t>
  </si>
  <si>
    <t>Rok szkolny</t>
  </si>
  <si>
    <t>2011/2012</t>
  </si>
  <si>
    <t>Autor: Wojciech Furgała</t>
  </si>
  <si>
    <t>Oceny z zajęć edukacyjnych</t>
  </si>
  <si>
    <t>Ilość ocen uczniów</t>
  </si>
  <si>
    <t>FREKWENCJA KLASY</t>
  </si>
  <si>
    <t>Oceny z zachowania</t>
  </si>
  <si>
    <t>Lp</t>
  </si>
  <si>
    <t>Imię i nazwisko</t>
  </si>
  <si>
    <t>religia</t>
  </si>
  <si>
    <t>j polski</t>
  </si>
  <si>
    <t>j.angielski</t>
  </si>
  <si>
    <t>j. niemiecki</t>
  </si>
  <si>
    <t>historia</t>
  </si>
  <si>
    <t>wos</t>
  </si>
  <si>
    <t>matematyka</t>
  </si>
  <si>
    <t>fizyka</t>
  </si>
  <si>
    <t>biologia</t>
  </si>
  <si>
    <t>chemia</t>
  </si>
  <si>
    <t>geografia</t>
  </si>
  <si>
    <t>zaj. Art.</t>
  </si>
  <si>
    <t>zaj. Techn.</t>
  </si>
  <si>
    <t>informatyka</t>
  </si>
  <si>
    <t>W-f</t>
  </si>
  <si>
    <t>edukacja d.b.</t>
  </si>
  <si>
    <t>muzyka</t>
  </si>
  <si>
    <t>plastyka</t>
  </si>
  <si>
    <t>średnia</t>
  </si>
  <si>
    <t>niekl.</t>
  </si>
  <si>
    <t>ndst</t>
  </si>
  <si>
    <t>dop</t>
  </si>
  <si>
    <t>dst</t>
  </si>
  <si>
    <t>db</t>
  </si>
  <si>
    <t>bdb</t>
  </si>
  <si>
    <t>cel</t>
  </si>
  <si>
    <t>razem</t>
  </si>
  <si>
    <t>USP</t>
  </si>
  <si>
    <t>NUSP</t>
  </si>
  <si>
    <t>%</t>
  </si>
  <si>
    <t>Liczba 
godzin
ucznia 
w placówce</t>
  </si>
  <si>
    <t>Zachowanie</t>
  </si>
  <si>
    <t>Jan Kowalski</t>
  </si>
  <si>
    <t>dobre</t>
  </si>
  <si>
    <t>poprawne</t>
  </si>
  <si>
    <t>bardzo dobre</t>
  </si>
  <si>
    <t>Średnia z przedmiotów</t>
  </si>
  <si>
    <t>RAZEM OCEN UCZNIÓW</t>
  </si>
  <si>
    <t>Całkowita liczba godzin (semestr/rok):</t>
  </si>
  <si>
    <t>niedostatecznych</t>
  </si>
  <si>
    <t>Liczba uczniów:</t>
  </si>
  <si>
    <t>Ilość ocen (zachowanie)</t>
  </si>
  <si>
    <t>dopuszczających</t>
  </si>
  <si>
    <t>wzorowych</t>
  </si>
  <si>
    <t>dostatecznych</t>
  </si>
  <si>
    <t>bardzo dobrych</t>
  </si>
  <si>
    <t>dobrych</t>
  </si>
  <si>
    <t>poprawnych</t>
  </si>
  <si>
    <t>celujących</t>
  </si>
  <si>
    <t>nieodpowiednich</t>
  </si>
  <si>
    <t>Razem ocen ucznia</t>
  </si>
  <si>
    <t>nagannych</t>
  </si>
  <si>
    <t>nieklasyfikowanych</t>
  </si>
  <si>
    <t>Uwaga: Frekwencja uczniów jest liczona za okres ich pobytu w placówce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</si>
</sst>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"/>
    <numFmt numFmtId="166" formatCode="0.00%"/>
    <numFmt numFmtId="167" formatCode="0"/>
    <numFmt numFmtId="168" formatCode="0.00"/>
    <numFmt numFmtId="169" formatCode="0.000"/>
    <numFmt numFmtId="170" formatCode="0.000000%"/>
  </numFmts>
  <fonts count="24">
    <font>
      <sz val="12"/>
      <color indexed="10"/>
      <name val="Calibri"/>
      <family val="2"/>
    </font>
    <font>
      <sz val="10"/>
      <name val="Arial"/>
      <family val="0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2"/>
      <color indexed="59"/>
      <name val="Calibri"/>
      <family val="2"/>
    </font>
    <font>
      <sz val="13"/>
      <color indexed="10"/>
      <name val="Cambria"/>
      <family val="1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4"/>
      <color indexed="30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30"/>
      <name val="Calibri"/>
      <family val="2"/>
    </font>
    <font>
      <b/>
      <sz val="10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3" fillId="2" borderId="0" applyNumberFormat="0" applyBorder="0" applyProtection="0">
      <alignment horizontal="center"/>
    </xf>
    <xf numFmtId="164" fontId="0" fillId="0" borderId="0" applyNumberFormat="0" applyFill="0" applyBorder="0" applyProtection="0">
      <alignment horizontal="center"/>
    </xf>
    <xf numFmtId="164" fontId="4" fillId="0" borderId="0" applyNumberFormat="0" applyFill="0" applyBorder="0" applyProtection="0">
      <alignment horizontal="center"/>
    </xf>
    <xf numFmtId="164" fontId="5" fillId="3" borderId="0" applyNumberFormat="0" applyBorder="0" applyProtection="0">
      <alignment horizontal="center"/>
    </xf>
    <xf numFmtId="164" fontId="6" fillId="4" borderId="0" applyNumberFormat="0" applyBorder="0" applyProtection="0">
      <alignment horizontal="center"/>
    </xf>
    <xf numFmtId="164" fontId="18" fillId="5" borderId="1" applyNumberFormat="0" applyProtection="0">
      <alignment horizontal="center"/>
    </xf>
  </cellStyleXfs>
  <cellXfs count="74">
    <xf numFmtId="164" fontId="0" fillId="0" borderId="0" xfId="0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2" fillId="6" borderId="0" xfId="0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  <xf numFmtId="165" fontId="13" fillId="6" borderId="0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6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5" borderId="0" xfId="0" applyFont="1" applyFill="1" applyBorder="1" applyAlignment="1">
      <alignment horizontal="center" vertical="center"/>
    </xf>
    <xf numFmtId="164" fontId="7" fillId="7" borderId="0" xfId="0" applyFont="1" applyFill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6" fontId="16" fillId="8" borderId="0" xfId="0" applyNumberFormat="1" applyFont="1" applyFill="1" applyAlignment="1">
      <alignment horizontal="center" vertical="center"/>
    </xf>
    <xf numFmtId="164" fontId="7" fillId="5" borderId="0" xfId="0" applyFont="1" applyFill="1" applyAlignment="1">
      <alignment horizontal="center"/>
    </xf>
    <xf numFmtId="164" fontId="7" fillId="0" borderId="0" xfId="0" applyFont="1" applyAlignment="1">
      <alignment horizontal="center" vertical="center" textRotation="90"/>
    </xf>
    <xf numFmtId="164" fontId="7" fillId="5" borderId="0" xfId="0" applyFont="1" applyFill="1" applyAlignment="1">
      <alignment horizontal="center" vertical="center" textRotation="90"/>
    </xf>
    <xf numFmtId="164" fontId="17" fillId="8" borderId="1" xfId="26" applyNumberFormat="1" applyFont="1" applyFill="1" applyAlignment="1" applyProtection="1">
      <alignment horizontal="center" vertical="center" textRotation="90"/>
      <protection/>
    </xf>
    <xf numFmtId="164" fontId="17" fillId="4" borderId="1" xfId="26" applyNumberFormat="1" applyFont="1" applyFill="1" applyAlignment="1" applyProtection="1">
      <alignment horizontal="center" vertical="center" textRotation="90"/>
      <protection/>
    </xf>
    <xf numFmtId="164" fontId="7" fillId="7" borderId="0" xfId="0" applyFont="1" applyFill="1" applyAlignment="1">
      <alignment horizontal="center"/>
    </xf>
    <xf numFmtId="164" fontId="7" fillId="8" borderId="0" xfId="0" applyFont="1" applyFill="1" applyAlignment="1">
      <alignment horizontal="center" vertical="center" wrapText="1"/>
    </xf>
    <xf numFmtId="164" fontId="7" fillId="4" borderId="0" xfId="0" applyFont="1" applyFill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9" fillId="0" borderId="0" xfId="0" applyFont="1" applyAlignment="1">
      <alignment horizontal="left" vertical="center" indent="1"/>
    </xf>
    <xf numFmtId="164" fontId="7" fillId="5" borderId="0" xfId="0" applyFont="1" applyFill="1" applyAlignment="1">
      <alignment vertical="center"/>
    </xf>
    <xf numFmtId="167" fontId="11" fillId="0" borderId="0" xfId="0" applyNumberFormat="1" applyFont="1" applyAlignment="1">
      <alignment horizontal="center" vertical="center"/>
    </xf>
    <xf numFmtId="168" fontId="14" fillId="5" borderId="0" xfId="0" applyNumberFormat="1" applyFont="1" applyFill="1" applyAlignment="1">
      <alignment horizontal="center" vertical="center"/>
    </xf>
    <xf numFmtId="164" fontId="19" fillId="6" borderId="1" xfId="26" applyNumberFormat="1" applyFont="1" applyFill="1" applyAlignment="1" applyProtection="1">
      <alignment horizontal="center" vertical="center"/>
      <protection/>
    </xf>
    <xf numFmtId="164" fontId="19" fillId="8" borderId="1" xfId="26" applyNumberFormat="1" applyFont="1" applyFill="1" applyAlignment="1" applyProtection="1">
      <alignment horizontal="center" vertical="center"/>
      <protection/>
    </xf>
    <xf numFmtId="164" fontId="19" fillId="4" borderId="1" xfId="26" applyNumberFormat="1" applyFont="1" applyFill="1" applyAlignment="1" applyProtection="1">
      <alignment horizontal="center" vertical="center"/>
      <protection/>
    </xf>
    <xf numFmtId="164" fontId="7" fillId="7" borderId="0" xfId="0" applyFont="1" applyFill="1" applyAlignment="1">
      <alignment vertical="center"/>
    </xf>
    <xf numFmtId="164" fontId="7" fillId="4" borderId="2" xfId="0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8" borderId="0" xfId="0" applyFont="1" applyFill="1" applyAlignment="1">
      <alignment horizontal="center" vertical="center"/>
    </xf>
    <xf numFmtId="164" fontId="20" fillId="6" borderId="2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19" fillId="9" borderId="1" xfId="26" applyNumberFormat="1" applyFont="1" applyFill="1" applyAlignment="1" applyProtection="1">
      <alignment horizontal="center" vertical="center"/>
      <protection/>
    </xf>
    <xf numFmtId="164" fontId="14" fillId="4" borderId="0" xfId="0" applyFont="1" applyFill="1" applyBorder="1" applyAlignment="1">
      <alignment horizontal="center" vertical="center"/>
    </xf>
    <xf numFmtId="164" fontId="14" fillId="4" borderId="0" xfId="0" applyFont="1" applyFill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164" fontId="7" fillId="0" borderId="0" xfId="0" applyFont="1" applyAlignment="1">
      <alignment horizontal="left" vertical="center" indent="1"/>
    </xf>
    <xf numFmtId="164" fontId="0" fillId="10" borderId="0" xfId="0" applyFill="1" applyAlignment="1">
      <alignment horizontal="center"/>
    </xf>
    <xf numFmtId="164" fontId="7" fillId="11" borderId="0" xfId="0" applyFont="1" applyFill="1" applyAlignment="1">
      <alignment horizontal="center" vertical="center"/>
    </xf>
    <xf numFmtId="164" fontId="7" fillId="11" borderId="0" xfId="0" applyFont="1" applyFill="1" applyAlignment="1">
      <alignment horizontal="center"/>
    </xf>
    <xf numFmtId="168" fontId="7" fillId="11" borderId="0" xfId="0" applyNumberFormat="1" applyFont="1" applyFill="1" applyAlignment="1">
      <alignment horizontal="center" vertical="center"/>
    </xf>
    <xf numFmtId="169" fontId="21" fillId="4" borderId="0" xfId="0" applyNumberFormat="1" applyFont="1" applyFill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3" fillId="8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7" fillId="4" borderId="0" xfId="0" applyFont="1" applyFill="1" applyBorder="1" applyAlignment="1">
      <alignment horizontal="center" vertical="center" textRotation="90"/>
    </xf>
    <xf numFmtId="164" fontId="19" fillId="5" borderId="1" xfId="26" applyNumberFormat="1" applyFont="1" applyAlignment="1" applyProtection="1">
      <alignment horizontal="center" vertical="center"/>
      <protection/>
    </xf>
    <xf numFmtId="164" fontId="14" fillId="4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center" vertical="center" wrapText="1" indent="1"/>
    </xf>
    <xf numFmtId="164" fontId="0" fillId="6" borderId="0" xfId="0" applyFill="1" applyAlignment="1">
      <alignment horizontal="center"/>
    </xf>
    <xf numFmtId="164" fontId="22" fillId="6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0" fillId="4" borderId="0" xfId="0" applyFont="1" applyFill="1" applyBorder="1" applyAlignment="1">
      <alignment horizontal="center" vertical="center"/>
    </xf>
    <xf numFmtId="164" fontId="20" fillId="4" borderId="0" xfId="0" applyFont="1" applyFill="1" applyAlignment="1">
      <alignment horizontal="center" vertical="center"/>
    </xf>
    <xf numFmtId="170" fontId="0" fillId="0" borderId="0" xfId="0" applyNumberFormat="1" applyAlignment="1">
      <alignment horizontal="center"/>
    </xf>
    <xf numFmtId="164" fontId="7" fillId="4" borderId="0" xfId="0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center" indent="1"/>
    </xf>
    <xf numFmtId="164" fontId="15" fillId="8" borderId="0" xfId="0" applyFont="1" applyFill="1" applyAlignment="1">
      <alignment horizontal="center" vertical="center"/>
    </xf>
    <xf numFmtId="164" fontId="8" fillId="4" borderId="0" xfId="0" applyFont="1" applyFill="1" applyBorder="1" applyAlignment="1">
      <alignment horizontal="center" vertical="center"/>
    </xf>
    <xf numFmtId="164" fontId="8" fillId="4" borderId="0" xfId="0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8" fillId="6" borderId="0" xfId="0" applyFont="1" applyFill="1" applyAlignment="1">
      <alignment horizontal="center"/>
    </xf>
    <xf numFmtId="164" fontId="23" fillId="6" borderId="0" xfId="0" applyFont="1" applyFill="1" applyBorder="1" applyAlignment="1">
      <alignment horizontal="left" vertical="center" wrapText="1" inden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REKWENCJA 90%" xfId="20"/>
    <cellStyle name="MAX FREKWENCJA" xfId="21"/>
    <cellStyle name="nieodpowiednie" xfId="22"/>
    <cellStyle name="poprawne" xfId="23"/>
    <cellStyle name="Bez tytułu1" xfId="24"/>
    <cellStyle name="Bez tytułu2" xfId="25"/>
    <cellStyle name="Excel_BuiltIn_Wyjście" xfId="26"/>
  </cellStyles>
  <dxfs count="7">
    <dxf>
      <font>
        <b val="0"/>
        <sz val="12"/>
        <color rgb="FF90713A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666699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66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20884"/>
      </font>
      <fill>
        <patternFill patternType="solid">
          <fgColor rgb="FFFF8080"/>
          <bgColor rgb="FFFF99CC"/>
        </patternFill>
      </fill>
      <border/>
    </dxf>
    <dxf>
      <font>
        <b/>
        <i val="0"/>
        <u val="none"/>
        <strike val="0"/>
        <sz val="12"/>
        <color rgb="FF0066CC"/>
      </font>
      <fill>
        <patternFill patternType="solid">
          <fgColor rgb="FFA2BD90"/>
          <bgColor rgb="FF94BD5E"/>
        </patternFill>
      </fill>
      <border/>
    </dxf>
    <dxf>
      <font>
        <b val="0"/>
        <i val="0"/>
        <u val="none"/>
        <strike val="0"/>
        <sz val="12"/>
        <color rgb="FF0066CC"/>
      </font>
      <border/>
    </dxf>
    <dxf>
      <font>
        <b/>
        <i val="0"/>
        <sz val="12"/>
        <color rgb="FFFF0000"/>
      </font>
      <fill>
        <patternFill patternType="solid">
          <fgColor rgb="FFFFFFFF"/>
          <bgColor rgb="FFE6E6E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999999"/>
      <rgbColor rgb="00A2BD90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SheetLayoutView="110" workbookViewId="0" topLeftCell="A1">
      <selection activeCell="AI4" sqref="AI4"/>
    </sheetView>
  </sheetViews>
  <sheetFormatPr defaultColWidth="11.00390625" defaultRowHeight="15.75"/>
  <cols>
    <col min="1" max="1" width="5.375" style="1" customWidth="1"/>
    <col min="2" max="2" width="16.375" style="1" customWidth="1"/>
    <col min="3" max="8" width="3.875" style="1" customWidth="1"/>
    <col min="9" max="9" width="4.375" style="1" customWidth="1"/>
    <col min="10" max="21" width="3.875" style="1" customWidth="1"/>
    <col min="22" max="22" width="7.875" style="1" customWidth="1"/>
    <col min="23" max="30" width="4.125" style="1" customWidth="1"/>
    <col min="31" max="31" width="5.375" style="1" customWidth="1"/>
    <col min="32" max="32" width="6.50390625" style="2" customWidth="1"/>
    <col min="33" max="33" width="6.125" style="2" customWidth="1"/>
    <col min="34" max="34" width="6.50390625" style="2" customWidth="1"/>
    <col min="35" max="35" width="13.125" style="2" customWidth="1"/>
    <col min="36" max="36" width="11.375" style="1" customWidth="1"/>
    <col min="37" max="37" width="3.625" style="1" customWidth="1"/>
    <col min="38" max="38" width="25.375" style="1" customWidth="1"/>
    <col min="39" max="39" width="13.875" style="1" customWidth="1"/>
    <col min="40" max="42" width="0" style="1" hidden="1" customWidth="1"/>
    <col min="43" max="43" width="4.625" style="1" customWidth="1"/>
    <col min="44" max="254" width="10.875" style="1" customWidth="1"/>
    <col min="255" max="16384" width="10.875" style="3" customWidth="1"/>
  </cols>
  <sheetData>
    <row r="1" spans="1:40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 t="s">
        <v>1</v>
      </c>
      <c r="K1" s="5"/>
      <c r="L1" s="6" t="s">
        <v>2</v>
      </c>
      <c r="M1" s="6"/>
      <c r="N1" s="7"/>
      <c r="O1" s="5" t="s">
        <v>3</v>
      </c>
      <c r="P1" s="5"/>
      <c r="Q1" s="5"/>
      <c r="R1" s="5"/>
      <c r="S1" s="5"/>
      <c r="T1" s="5"/>
      <c r="U1" s="5"/>
      <c r="V1" s="8" t="s">
        <v>4</v>
      </c>
      <c r="W1" s="5"/>
      <c r="X1" s="5"/>
      <c r="Y1" s="5"/>
      <c r="Z1" s="5"/>
      <c r="AA1" s="5"/>
      <c r="AB1" s="5"/>
      <c r="AC1" s="5"/>
      <c r="AD1" s="9"/>
      <c r="AE1" s="5" t="s">
        <v>5</v>
      </c>
      <c r="AF1" s="5"/>
      <c r="AG1" s="5"/>
      <c r="AH1" s="6"/>
      <c r="AI1" s="6"/>
      <c r="AJ1" s="10" t="s">
        <v>6</v>
      </c>
      <c r="AK1" s="6" t="s">
        <v>2</v>
      </c>
      <c r="AL1" s="5" t="s">
        <v>7</v>
      </c>
      <c r="AM1" s="6" t="s">
        <v>8</v>
      </c>
      <c r="AN1" s="6"/>
    </row>
    <row r="2" spans="1:39" s="2" customFormat="1" ht="20.25" customHeight="1">
      <c r="A2" s="11" t="s">
        <v>9</v>
      </c>
      <c r="B2" s="11"/>
      <c r="C2" s="12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4" t="s">
        <v>11</v>
      </c>
      <c r="Y2" s="14"/>
      <c r="Z2" s="14"/>
      <c r="AA2" s="14"/>
      <c r="AB2" s="14"/>
      <c r="AC2" s="14"/>
      <c r="AD2" s="13"/>
      <c r="AE2" s="13"/>
      <c r="AF2" s="15" t="s">
        <v>12</v>
      </c>
      <c r="AG2" s="15"/>
      <c r="AH2" s="15"/>
      <c r="AI2" s="15"/>
      <c r="AJ2" s="16">
        <f>AVERAGE(AI4:AI15)</f>
        <v>0.8950000000000001</v>
      </c>
      <c r="AK2" s="13"/>
      <c r="AL2" s="14" t="s">
        <v>13</v>
      </c>
      <c r="AM2" s="14"/>
    </row>
    <row r="3" spans="1:39" ht="57.75" customHeight="1">
      <c r="A3" s="2" t="s">
        <v>14</v>
      </c>
      <c r="B3" s="2" t="s">
        <v>15</v>
      </c>
      <c r="C3" s="17"/>
      <c r="D3" s="18" t="s">
        <v>16</v>
      </c>
      <c r="E3" s="18" t="s">
        <v>17</v>
      </c>
      <c r="F3" s="18" t="s">
        <v>18</v>
      </c>
      <c r="G3" s="18" t="s">
        <v>19</v>
      </c>
      <c r="H3" s="18" t="s">
        <v>20</v>
      </c>
      <c r="I3" s="18" t="s">
        <v>21</v>
      </c>
      <c r="J3" s="18" t="s">
        <v>22</v>
      </c>
      <c r="K3" s="18" t="s">
        <v>23</v>
      </c>
      <c r="L3" s="18" t="s">
        <v>24</v>
      </c>
      <c r="M3" s="18" t="s">
        <v>25</v>
      </c>
      <c r="N3" s="18" t="s">
        <v>26</v>
      </c>
      <c r="O3" s="18" t="s">
        <v>27</v>
      </c>
      <c r="P3" s="18" t="s">
        <v>28</v>
      </c>
      <c r="Q3" s="18" t="s">
        <v>29</v>
      </c>
      <c r="R3" s="18" t="s">
        <v>30</v>
      </c>
      <c r="S3" s="18" t="s">
        <v>31</v>
      </c>
      <c r="T3" s="18" t="s">
        <v>32</v>
      </c>
      <c r="U3" s="18" t="s">
        <v>33</v>
      </c>
      <c r="V3" s="19" t="s">
        <v>34</v>
      </c>
      <c r="W3" s="20" t="s">
        <v>35</v>
      </c>
      <c r="X3" s="20" t="s">
        <v>36</v>
      </c>
      <c r="Y3" s="20" t="s">
        <v>37</v>
      </c>
      <c r="Z3" s="20" t="s">
        <v>38</v>
      </c>
      <c r="AA3" s="20" t="s">
        <v>39</v>
      </c>
      <c r="AB3" s="20" t="s">
        <v>40</v>
      </c>
      <c r="AC3" s="20" t="s">
        <v>41</v>
      </c>
      <c r="AD3" s="21" t="s">
        <v>42</v>
      </c>
      <c r="AE3" s="22"/>
      <c r="AF3" s="20" t="s">
        <v>43</v>
      </c>
      <c r="AG3" s="20" t="s">
        <v>44</v>
      </c>
      <c r="AH3" s="20" t="s">
        <v>42</v>
      </c>
      <c r="AI3" s="20" t="s">
        <v>45</v>
      </c>
      <c r="AJ3" s="23" t="s">
        <v>46</v>
      </c>
      <c r="AK3" s="24" t="s">
        <v>14</v>
      </c>
      <c r="AL3" s="24" t="s">
        <v>15</v>
      </c>
      <c r="AM3" s="24" t="s">
        <v>47</v>
      </c>
    </row>
    <row r="4" spans="1:39" s="38" customFormat="1" ht="15" customHeight="1">
      <c r="A4" s="25">
        <v>1</v>
      </c>
      <c r="B4" s="26" t="s">
        <v>48</v>
      </c>
      <c r="C4" s="27"/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8">
        <v>1</v>
      </c>
      <c r="K4" s="28">
        <v>1</v>
      </c>
      <c r="L4" s="28">
        <v>1</v>
      </c>
      <c r="M4" s="28">
        <v>1</v>
      </c>
      <c r="N4" s="28">
        <v>1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9">
        <f>AVERAGE(D4:U4)</f>
        <v>1</v>
      </c>
      <c r="W4" s="30"/>
      <c r="X4" s="31">
        <f>COUNTIF($D4:$U4,1)</f>
        <v>18</v>
      </c>
      <c r="Y4" s="31">
        <f>COUNTIF($D4:$U4,2)</f>
        <v>0</v>
      </c>
      <c r="Z4" s="31">
        <f>COUNTIF($D4:$U4,3)</f>
        <v>0</v>
      </c>
      <c r="AA4" s="31">
        <f>COUNTIF($D4:$U4,4)</f>
        <v>0</v>
      </c>
      <c r="AB4" s="31">
        <f>COUNTIF($D4:$U4,5)</f>
        <v>0</v>
      </c>
      <c r="AC4" s="31">
        <f>COUNTIF($D4:$U4,6)</f>
        <v>0</v>
      </c>
      <c r="AD4" s="32">
        <f>SUM(X4:AC4)</f>
        <v>18</v>
      </c>
      <c r="AE4" s="33"/>
      <c r="AF4" s="9">
        <v>25</v>
      </c>
      <c r="AG4" s="9">
        <v>25</v>
      </c>
      <c r="AH4" s="34">
        <f>SUM(AF4,AG4)</f>
        <v>50</v>
      </c>
      <c r="AI4" s="35">
        <f>($AJ$17-AH4)/$AJ$17</f>
        <v>0.95</v>
      </c>
      <c r="AJ4" s="36">
        <v>1000</v>
      </c>
      <c r="AK4" s="25">
        <v>1</v>
      </c>
      <c r="AL4" s="26" t="s">
        <v>48</v>
      </c>
      <c r="AM4" s="37" t="s">
        <v>49</v>
      </c>
    </row>
    <row r="5" spans="1:39" s="38" customFormat="1" ht="15" customHeight="1">
      <c r="A5" s="25">
        <v>2</v>
      </c>
      <c r="B5" s="26" t="s">
        <v>48</v>
      </c>
      <c r="C5" s="27"/>
      <c r="D5" s="28">
        <v>2</v>
      </c>
      <c r="E5" s="28">
        <v>2</v>
      </c>
      <c r="F5" s="28">
        <v>2</v>
      </c>
      <c r="G5" s="28">
        <v>2</v>
      </c>
      <c r="H5" s="28">
        <v>2</v>
      </c>
      <c r="I5" s="28">
        <v>2</v>
      </c>
      <c r="J5" s="28">
        <v>2</v>
      </c>
      <c r="K5" s="28">
        <v>2</v>
      </c>
      <c r="L5" s="28">
        <v>2</v>
      </c>
      <c r="M5" s="28">
        <v>2</v>
      </c>
      <c r="N5" s="28">
        <v>2</v>
      </c>
      <c r="O5" s="28">
        <v>2</v>
      </c>
      <c r="P5" s="28">
        <v>2</v>
      </c>
      <c r="Q5" s="28">
        <v>2</v>
      </c>
      <c r="R5" s="28">
        <v>2</v>
      </c>
      <c r="S5" s="28">
        <v>2</v>
      </c>
      <c r="T5" s="28">
        <v>2</v>
      </c>
      <c r="U5" s="28">
        <v>2</v>
      </c>
      <c r="V5" s="29">
        <f>AVERAGE(D5:U5)</f>
        <v>2</v>
      </c>
      <c r="W5" s="30"/>
      <c r="X5" s="31">
        <f>COUNTIF($D5:$U5,1)</f>
        <v>0</v>
      </c>
      <c r="Y5" s="31">
        <f>COUNTIF($D5:$U5,2)</f>
        <v>18</v>
      </c>
      <c r="Z5" s="31">
        <f>COUNTIF($D5:$U5,3)</f>
        <v>0</v>
      </c>
      <c r="AA5" s="31">
        <f>COUNTIF($D5:$U5,4)</f>
        <v>0</v>
      </c>
      <c r="AB5" s="31">
        <f>COUNTIF($D5:$U5,5)</f>
        <v>0</v>
      </c>
      <c r="AC5" s="31">
        <f>COUNTIF($D5:$U5,6)</f>
        <v>0</v>
      </c>
      <c r="AD5" s="32">
        <f>SUM(X5:AC5)</f>
        <v>18</v>
      </c>
      <c r="AE5" s="33"/>
      <c r="AF5" s="9">
        <v>50</v>
      </c>
      <c r="AG5" s="9">
        <v>50</v>
      </c>
      <c r="AH5" s="34">
        <f>SUM(AF5,AG5)</f>
        <v>100</v>
      </c>
      <c r="AI5" s="35">
        <f>($AJ5-AH5)/$AJ5</f>
        <v>0.9</v>
      </c>
      <c r="AJ5" s="36">
        <v>1000</v>
      </c>
      <c r="AK5" s="25">
        <v>2</v>
      </c>
      <c r="AL5" s="26" t="s">
        <v>48</v>
      </c>
      <c r="AM5" s="37" t="s">
        <v>50</v>
      </c>
    </row>
    <row r="6" spans="1:43" s="38" customFormat="1" ht="15" customHeight="1">
      <c r="A6" s="25">
        <v>3</v>
      </c>
      <c r="B6" s="26" t="s">
        <v>48</v>
      </c>
      <c r="C6" s="27"/>
      <c r="D6" s="28">
        <v>3</v>
      </c>
      <c r="E6" s="28">
        <v>3</v>
      </c>
      <c r="F6" s="28">
        <v>3</v>
      </c>
      <c r="G6" s="28">
        <v>3</v>
      </c>
      <c r="H6" s="28">
        <v>3</v>
      </c>
      <c r="I6" s="28">
        <v>3</v>
      </c>
      <c r="J6" s="28">
        <v>3</v>
      </c>
      <c r="K6" s="28">
        <v>3</v>
      </c>
      <c r="L6" s="28">
        <v>3</v>
      </c>
      <c r="M6" s="28">
        <v>3</v>
      </c>
      <c r="N6" s="28">
        <v>3</v>
      </c>
      <c r="O6" s="28">
        <v>3</v>
      </c>
      <c r="P6" s="28">
        <v>3</v>
      </c>
      <c r="Q6" s="28">
        <v>3</v>
      </c>
      <c r="R6" s="28">
        <v>3</v>
      </c>
      <c r="S6" s="28">
        <v>3</v>
      </c>
      <c r="T6" s="28">
        <v>3</v>
      </c>
      <c r="U6" s="28">
        <v>3</v>
      </c>
      <c r="V6" s="29">
        <f>AVERAGE(D6:U6)</f>
        <v>3</v>
      </c>
      <c r="W6" s="30"/>
      <c r="X6" s="31">
        <f>COUNTIF($D6:$U6,1)</f>
        <v>0</v>
      </c>
      <c r="Y6" s="31">
        <f>COUNTIF($D6:$U6,2)</f>
        <v>0</v>
      </c>
      <c r="Z6" s="31">
        <f>COUNTIF($D6:$U6,3)</f>
        <v>18</v>
      </c>
      <c r="AA6" s="31">
        <f>COUNTIF($D6:$U6,4)</f>
        <v>0</v>
      </c>
      <c r="AB6" s="31">
        <f>COUNTIF($D6:$U6,5)</f>
        <v>0</v>
      </c>
      <c r="AC6" s="31">
        <f>COUNTIF($D6:$U6,6)</f>
        <v>0</v>
      </c>
      <c r="AD6" s="32">
        <f>SUM(X6:AC6)</f>
        <v>18</v>
      </c>
      <c r="AE6" s="33"/>
      <c r="AF6" s="9">
        <v>50</v>
      </c>
      <c r="AG6" s="9">
        <v>50</v>
      </c>
      <c r="AH6" s="34">
        <f>SUM(AF6,AG6)</f>
        <v>100</v>
      </c>
      <c r="AI6" s="35">
        <f>($AJ6-AH6)/$AJ6</f>
        <v>0.9</v>
      </c>
      <c r="AJ6" s="36">
        <v>1000</v>
      </c>
      <c r="AK6" s="25">
        <v>3</v>
      </c>
      <c r="AL6" s="26" t="s">
        <v>48</v>
      </c>
      <c r="AM6" s="37" t="s">
        <v>50</v>
      </c>
      <c r="AN6" s="1"/>
      <c r="AO6" s="1"/>
      <c r="AP6" s="1"/>
      <c r="AQ6"/>
    </row>
    <row r="7" spans="1:43" s="38" customFormat="1" ht="15" customHeight="1">
      <c r="A7" s="25">
        <v>4</v>
      </c>
      <c r="B7" s="26" t="s">
        <v>48</v>
      </c>
      <c r="C7" s="27"/>
      <c r="D7" s="28">
        <v>4</v>
      </c>
      <c r="E7" s="28">
        <v>4</v>
      </c>
      <c r="F7" s="28">
        <v>4</v>
      </c>
      <c r="G7" s="28">
        <v>4</v>
      </c>
      <c r="H7" s="28">
        <v>4</v>
      </c>
      <c r="I7" s="28">
        <v>4</v>
      </c>
      <c r="J7" s="28">
        <v>4</v>
      </c>
      <c r="K7" s="28">
        <v>4</v>
      </c>
      <c r="L7" s="28">
        <v>4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4</v>
      </c>
      <c r="S7" s="28">
        <v>4</v>
      </c>
      <c r="T7" s="28">
        <v>4</v>
      </c>
      <c r="U7" s="28">
        <v>4</v>
      </c>
      <c r="V7" s="29">
        <f>AVERAGE(D7:U7)</f>
        <v>4</v>
      </c>
      <c r="W7" s="30"/>
      <c r="X7" s="31">
        <f>COUNTIF($D7:$U7,1)</f>
        <v>0</v>
      </c>
      <c r="Y7" s="31">
        <f>COUNTIF($D7:$U7,2)</f>
        <v>0</v>
      </c>
      <c r="Z7" s="31">
        <f>COUNTIF($D7:$U7,3)</f>
        <v>0</v>
      </c>
      <c r="AA7" s="31">
        <f>COUNTIF($D7:$U7,4)</f>
        <v>18</v>
      </c>
      <c r="AB7" s="31">
        <f>COUNTIF($D7:$U7,5)</f>
        <v>0</v>
      </c>
      <c r="AC7" s="31">
        <f>COUNTIF($D7:$U7,6)</f>
        <v>0</v>
      </c>
      <c r="AD7" s="32">
        <f>SUM(X7:AC7)</f>
        <v>18</v>
      </c>
      <c r="AE7" s="33"/>
      <c r="AF7" s="9">
        <v>50</v>
      </c>
      <c r="AG7" s="9">
        <v>50</v>
      </c>
      <c r="AH7" s="34">
        <f>SUM(AF7,AG7)</f>
        <v>100</v>
      </c>
      <c r="AI7" s="35">
        <f>($AJ7-AH7)/$AJ7</f>
        <v>0.9</v>
      </c>
      <c r="AJ7" s="36">
        <v>1000</v>
      </c>
      <c r="AK7" s="25">
        <v>4</v>
      </c>
      <c r="AL7" s="26" t="s">
        <v>48</v>
      </c>
      <c r="AM7" s="37" t="s">
        <v>50</v>
      </c>
      <c r="AN7" s="1"/>
      <c r="AO7" s="1"/>
      <c r="AP7" s="1"/>
      <c r="AQ7"/>
    </row>
    <row r="8" spans="1:39" s="38" customFormat="1" ht="15" customHeight="1">
      <c r="A8" s="25">
        <v>5</v>
      </c>
      <c r="B8" s="26" t="s">
        <v>48</v>
      </c>
      <c r="C8" s="27"/>
      <c r="D8" s="28">
        <v>5</v>
      </c>
      <c r="E8" s="28">
        <v>5</v>
      </c>
      <c r="F8" s="28">
        <v>5</v>
      </c>
      <c r="G8" s="28">
        <v>5</v>
      </c>
      <c r="H8" s="28">
        <v>5</v>
      </c>
      <c r="I8" s="28">
        <v>5</v>
      </c>
      <c r="J8" s="28">
        <v>5</v>
      </c>
      <c r="K8" s="28">
        <v>5</v>
      </c>
      <c r="L8" s="28">
        <v>5</v>
      </c>
      <c r="M8" s="28">
        <v>5</v>
      </c>
      <c r="N8" s="28">
        <v>5</v>
      </c>
      <c r="O8" s="28">
        <v>5</v>
      </c>
      <c r="P8" s="28">
        <v>5</v>
      </c>
      <c r="Q8" s="28">
        <v>5</v>
      </c>
      <c r="R8" s="28">
        <v>5</v>
      </c>
      <c r="S8" s="28">
        <v>5</v>
      </c>
      <c r="T8" s="28">
        <v>5</v>
      </c>
      <c r="U8" s="28">
        <v>5</v>
      </c>
      <c r="V8" s="29">
        <f>AVERAGE(D8:U8)</f>
        <v>5</v>
      </c>
      <c r="W8" s="30"/>
      <c r="X8" s="31">
        <f>COUNTIF($D8:$U8,1)</f>
        <v>0</v>
      </c>
      <c r="Y8" s="31">
        <f>COUNTIF($D8:$U8,2)</f>
        <v>0</v>
      </c>
      <c r="Z8" s="31">
        <f>COUNTIF($D8:$U8,3)</f>
        <v>0</v>
      </c>
      <c r="AA8" s="31">
        <f>COUNTIF($D8:$U8,4)</f>
        <v>0</v>
      </c>
      <c r="AB8" s="31">
        <f>COUNTIF($D8:$U8,5)</f>
        <v>18</v>
      </c>
      <c r="AC8" s="31">
        <f>COUNTIF($D8:$U8,6)</f>
        <v>0</v>
      </c>
      <c r="AD8" s="32">
        <f>SUM(X8:AC8)</f>
        <v>18</v>
      </c>
      <c r="AE8" s="33"/>
      <c r="AF8" s="9">
        <v>50</v>
      </c>
      <c r="AG8" s="9">
        <v>50</v>
      </c>
      <c r="AH8" s="34">
        <f>SUM(AF8,AG8)</f>
        <v>100</v>
      </c>
      <c r="AI8" s="35">
        <f>($AJ8-AH8)/$AJ8</f>
        <v>0.9</v>
      </c>
      <c r="AJ8" s="36">
        <v>1000</v>
      </c>
      <c r="AK8" s="25">
        <v>5</v>
      </c>
      <c r="AL8" s="26" t="s">
        <v>48</v>
      </c>
      <c r="AM8" s="37" t="s">
        <v>51</v>
      </c>
    </row>
    <row r="9" spans="1:39" s="38" customFormat="1" ht="15" customHeight="1">
      <c r="A9" s="25">
        <v>6</v>
      </c>
      <c r="B9" s="26" t="s">
        <v>48</v>
      </c>
      <c r="C9" s="27"/>
      <c r="D9" s="28">
        <v>6</v>
      </c>
      <c r="E9" s="28">
        <v>6</v>
      </c>
      <c r="F9" s="28">
        <v>6</v>
      </c>
      <c r="G9" s="28">
        <v>6</v>
      </c>
      <c r="H9" s="28">
        <v>6</v>
      </c>
      <c r="I9" s="28">
        <v>6</v>
      </c>
      <c r="J9" s="28">
        <v>6</v>
      </c>
      <c r="K9" s="28">
        <v>6</v>
      </c>
      <c r="L9" s="28">
        <v>6</v>
      </c>
      <c r="M9" s="28">
        <v>6</v>
      </c>
      <c r="N9" s="28">
        <v>6</v>
      </c>
      <c r="O9" s="28">
        <v>6</v>
      </c>
      <c r="P9" s="28">
        <v>6</v>
      </c>
      <c r="Q9" s="28">
        <v>6</v>
      </c>
      <c r="R9" s="28">
        <v>6</v>
      </c>
      <c r="S9" s="28">
        <v>6</v>
      </c>
      <c r="T9" s="28">
        <v>6</v>
      </c>
      <c r="U9" s="28">
        <v>6</v>
      </c>
      <c r="V9" s="29">
        <f>AVERAGE(D9:U9)</f>
        <v>6</v>
      </c>
      <c r="W9" s="30"/>
      <c r="X9" s="31">
        <f>COUNTIF($D9:$U9,1)</f>
        <v>0</v>
      </c>
      <c r="Y9" s="31">
        <f>COUNTIF($D9:$U9,2)</f>
        <v>0</v>
      </c>
      <c r="Z9" s="31">
        <f>COUNTIF($D9:$U9,3)</f>
        <v>0</v>
      </c>
      <c r="AA9" s="31">
        <f>COUNTIF($D9:$U9,4)</f>
        <v>0</v>
      </c>
      <c r="AB9" s="31">
        <f>COUNTIF($D9:$U9,5)</f>
        <v>0</v>
      </c>
      <c r="AC9" s="31">
        <f>COUNTIF($D9:$U9,6)</f>
        <v>18</v>
      </c>
      <c r="AD9" s="32">
        <f>SUM(X9:AC9)</f>
        <v>18</v>
      </c>
      <c r="AE9" s="33"/>
      <c r="AF9" s="9">
        <v>50</v>
      </c>
      <c r="AG9" s="9">
        <v>50</v>
      </c>
      <c r="AH9" s="34">
        <f>SUM(AF9,AG9)</f>
        <v>100</v>
      </c>
      <c r="AI9" s="35">
        <f>($AJ9-AH9)/$AJ9</f>
        <v>0.9</v>
      </c>
      <c r="AJ9" s="36">
        <v>1000</v>
      </c>
      <c r="AK9" s="25">
        <v>6</v>
      </c>
      <c r="AL9" s="26" t="s">
        <v>48</v>
      </c>
      <c r="AM9" s="37" t="s">
        <v>50</v>
      </c>
    </row>
    <row r="10" spans="1:43" s="38" customFormat="1" ht="15" customHeight="1">
      <c r="A10" s="25">
        <v>7</v>
      </c>
      <c r="B10" s="26" t="s">
        <v>48</v>
      </c>
      <c r="C10" s="27"/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9">
        <f>AVERAGE(D10:U10)</f>
        <v>1</v>
      </c>
      <c r="W10" s="30"/>
      <c r="X10" s="31">
        <f>COUNTIF($D10:$U10,1)</f>
        <v>18</v>
      </c>
      <c r="Y10" s="31">
        <f>COUNTIF($D10:$U10,2)</f>
        <v>0</v>
      </c>
      <c r="Z10" s="31">
        <f>COUNTIF($D10:$U10,3)</f>
        <v>0</v>
      </c>
      <c r="AA10" s="31">
        <f>COUNTIF($D10:$U10,4)</f>
        <v>0</v>
      </c>
      <c r="AB10" s="31">
        <f>COUNTIF($D10:$U10,5)</f>
        <v>0</v>
      </c>
      <c r="AC10" s="31">
        <f>COUNTIF($D10:$U10,6)</f>
        <v>0</v>
      </c>
      <c r="AD10" s="32">
        <f>SUM(X10:AC10)</f>
        <v>18</v>
      </c>
      <c r="AE10" s="33"/>
      <c r="AF10" s="9">
        <v>50</v>
      </c>
      <c r="AG10" s="9">
        <v>50</v>
      </c>
      <c r="AH10" s="34">
        <f>SUM(AF10,AG10)</f>
        <v>100</v>
      </c>
      <c r="AI10" s="35">
        <f>($AJ10-AH10)/$AJ10</f>
        <v>0.9</v>
      </c>
      <c r="AJ10" s="36">
        <v>1000</v>
      </c>
      <c r="AK10" s="25">
        <v>7</v>
      </c>
      <c r="AL10" s="26" t="s">
        <v>48</v>
      </c>
      <c r="AM10" s="37" t="s">
        <v>51</v>
      </c>
      <c r="AN10" s="1"/>
      <c r="AO10" s="1"/>
      <c r="AP10" s="1"/>
      <c r="AQ10"/>
    </row>
    <row r="11" spans="1:39" s="38" customFormat="1" ht="15" customHeight="1">
      <c r="A11" s="25">
        <v>8</v>
      </c>
      <c r="B11" s="26" t="s">
        <v>48</v>
      </c>
      <c r="C11" s="27"/>
      <c r="D11" s="28">
        <v>2</v>
      </c>
      <c r="E11" s="28">
        <v>2</v>
      </c>
      <c r="F11" s="28">
        <v>2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28">
        <v>2</v>
      </c>
      <c r="P11" s="28">
        <v>2</v>
      </c>
      <c r="Q11" s="28">
        <v>2</v>
      </c>
      <c r="R11" s="28">
        <v>2</v>
      </c>
      <c r="S11" s="28">
        <v>2</v>
      </c>
      <c r="T11" s="28">
        <v>2</v>
      </c>
      <c r="U11" s="28">
        <v>2</v>
      </c>
      <c r="V11" s="29">
        <f>AVERAGE(D11:U11)</f>
        <v>2</v>
      </c>
      <c r="W11" s="30"/>
      <c r="X11" s="31">
        <f>COUNTIF($D11:$U11,1)</f>
        <v>0</v>
      </c>
      <c r="Y11" s="31">
        <f>COUNTIF($D11:$U11,2)</f>
        <v>18</v>
      </c>
      <c r="Z11" s="31">
        <f>COUNTIF($D11:$U11,3)</f>
        <v>0</v>
      </c>
      <c r="AA11" s="31">
        <f>COUNTIF($D11:$U11,4)</f>
        <v>0</v>
      </c>
      <c r="AB11" s="31">
        <f>COUNTIF($D11:$U11,5)</f>
        <v>0</v>
      </c>
      <c r="AC11" s="31">
        <f>COUNTIF($D11:$U11,6)</f>
        <v>0</v>
      </c>
      <c r="AD11" s="32">
        <f>SUM(X11:AC11)</f>
        <v>18</v>
      </c>
      <c r="AE11" s="33"/>
      <c r="AF11" s="9">
        <v>50</v>
      </c>
      <c r="AG11" s="9">
        <v>50</v>
      </c>
      <c r="AH11" s="34">
        <f>SUM(AF11,AG11)</f>
        <v>100</v>
      </c>
      <c r="AI11" s="35">
        <f>($AJ11-AH11)/$AJ11</f>
        <v>0.9</v>
      </c>
      <c r="AJ11" s="36">
        <v>1000</v>
      </c>
      <c r="AK11" s="25">
        <v>8</v>
      </c>
      <c r="AL11" s="26" t="s">
        <v>48</v>
      </c>
      <c r="AM11" s="37" t="s">
        <v>50</v>
      </c>
    </row>
    <row r="12" spans="1:39" s="38" customFormat="1" ht="15" customHeight="1">
      <c r="A12" s="25">
        <v>9</v>
      </c>
      <c r="B12" s="26" t="s">
        <v>48</v>
      </c>
      <c r="C12" s="27"/>
      <c r="D12" s="28">
        <v>3</v>
      </c>
      <c r="E12" s="28">
        <v>3</v>
      </c>
      <c r="F12" s="28">
        <v>3</v>
      </c>
      <c r="G12" s="28">
        <v>3</v>
      </c>
      <c r="H12" s="28">
        <v>3</v>
      </c>
      <c r="I12" s="28">
        <v>3</v>
      </c>
      <c r="J12" s="28">
        <v>3</v>
      </c>
      <c r="K12" s="28">
        <v>3</v>
      </c>
      <c r="L12" s="28">
        <v>3</v>
      </c>
      <c r="M12" s="28">
        <v>3</v>
      </c>
      <c r="N12" s="28">
        <v>3</v>
      </c>
      <c r="O12" s="28">
        <v>3</v>
      </c>
      <c r="P12" s="28">
        <v>3</v>
      </c>
      <c r="Q12" s="28">
        <v>3</v>
      </c>
      <c r="R12" s="28">
        <v>3</v>
      </c>
      <c r="S12" s="28">
        <v>3</v>
      </c>
      <c r="T12" s="28">
        <v>3</v>
      </c>
      <c r="U12" s="28">
        <v>3</v>
      </c>
      <c r="V12" s="29">
        <f>AVERAGE(D12:U12)</f>
        <v>3</v>
      </c>
      <c r="W12" s="30"/>
      <c r="X12" s="31">
        <f>COUNTIF($D12:$U12,1)</f>
        <v>0</v>
      </c>
      <c r="Y12" s="31">
        <f>COUNTIF($D12:$U12,2)</f>
        <v>0</v>
      </c>
      <c r="Z12" s="31">
        <f>COUNTIF($D12:$U12,3)</f>
        <v>18</v>
      </c>
      <c r="AA12" s="31">
        <f>COUNTIF($D12:$U12,4)</f>
        <v>0</v>
      </c>
      <c r="AB12" s="31">
        <f>COUNTIF($D12:$U12,5)</f>
        <v>0</v>
      </c>
      <c r="AC12" s="31">
        <f>COUNTIF($D12:$U12,6)</f>
        <v>0</v>
      </c>
      <c r="AD12" s="32">
        <f>SUM(X12:AC12)</f>
        <v>18</v>
      </c>
      <c r="AE12" s="33"/>
      <c r="AF12" s="9">
        <v>50</v>
      </c>
      <c r="AG12" s="9">
        <v>50</v>
      </c>
      <c r="AH12" s="34">
        <f>SUM(AF12,AG12)</f>
        <v>100</v>
      </c>
      <c r="AI12" s="35">
        <f>($AJ12-AH12)/$AJ12</f>
        <v>0.9</v>
      </c>
      <c r="AJ12" s="36">
        <v>1000</v>
      </c>
      <c r="AK12" s="25">
        <v>9</v>
      </c>
      <c r="AL12" s="26" t="s">
        <v>48</v>
      </c>
      <c r="AM12" s="37" t="s">
        <v>51</v>
      </c>
    </row>
    <row r="13" spans="1:39" s="38" customFormat="1" ht="15" customHeight="1">
      <c r="A13" s="25">
        <v>10</v>
      </c>
      <c r="B13" s="26" t="s">
        <v>48</v>
      </c>
      <c r="C13" s="27"/>
      <c r="D13" s="28">
        <v>4</v>
      </c>
      <c r="E13" s="28">
        <v>4</v>
      </c>
      <c r="F13" s="28">
        <v>4</v>
      </c>
      <c r="G13" s="28">
        <v>4</v>
      </c>
      <c r="H13" s="28">
        <v>4</v>
      </c>
      <c r="I13" s="28">
        <v>4</v>
      </c>
      <c r="J13" s="28">
        <v>4</v>
      </c>
      <c r="K13" s="28">
        <v>4</v>
      </c>
      <c r="L13" s="28">
        <v>4</v>
      </c>
      <c r="M13" s="28">
        <v>4</v>
      </c>
      <c r="N13" s="28">
        <v>4</v>
      </c>
      <c r="O13" s="28">
        <v>4</v>
      </c>
      <c r="P13" s="28">
        <v>4</v>
      </c>
      <c r="Q13" s="28">
        <v>4</v>
      </c>
      <c r="R13" s="28">
        <v>4</v>
      </c>
      <c r="S13" s="28">
        <v>4</v>
      </c>
      <c r="T13" s="28">
        <v>4</v>
      </c>
      <c r="U13" s="28">
        <v>4</v>
      </c>
      <c r="V13" s="29">
        <f>AVERAGE(D13:U13)</f>
        <v>4</v>
      </c>
      <c r="W13" s="30"/>
      <c r="X13" s="31">
        <f>COUNTIF($D13:$U13,1)</f>
        <v>0</v>
      </c>
      <c r="Y13" s="31">
        <f>COUNTIF($D13:$U13,2)</f>
        <v>0</v>
      </c>
      <c r="Z13" s="31">
        <f>COUNTIF($D13:$U13,3)</f>
        <v>0</v>
      </c>
      <c r="AA13" s="31">
        <f>COUNTIF($D13:$U13,4)</f>
        <v>18</v>
      </c>
      <c r="AB13" s="31">
        <f>COUNTIF($D13:$U13,5)</f>
        <v>0</v>
      </c>
      <c r="AC13" s="31">
        <f>COUNTIF($D13:$U13,6)</f>
        <v>0</v>
      </c>
      <c r="AD13" s="32">
        <f>SUM(X13:AC13)</f>
        <v>18</v>
      </c>
      <c r="AE13" s="33"/>
      <c r="AF13" s="9">
        <v>50</v>
      </c>
      <c r="AG13" s="9">
        <v>50</v>
      </c>
      <c r="AH13" s="34">
        <f>SUM(AF13,AG13)</f>
        <v>100</v>
      </c>
      <c r="AI13" s="35">
        <f>($AJ13-AH13)/$AJ13</f>
        <v>0.9</v>
      </c>
      <c r="AJ13" s="36">
        <v>1000</v>
      </c>
      <c r="AK13" s="25">
        <v>10</v>
      </c>
      <c r="AL13" s="26" t="s">
        <v>48</v>
      </c>
      <c r="AM13" s="37" t="s">
        <v>50</v>
      </c>
    </row>
    <row r="14" spans="1:39" s="38" customFormat="1" ht="15" customHeight="1">
      <c r="A14" s="25">
        <v>11</v>
      </c>
      <c r="B14" s="26" t="s">
        <v>48</v>
      </c>
      <c r="C14" s="27"/>
      <c r="D14" s="28">
        <v>5</v>
      </c>
      <c r="E14" s="28">
        <v>5</v>
      </c>
      <c r="F14" s="28">
        <v>5</v>
      </c>
      <c r="G14" s="28">
        <v>5</v>
      </c>
      <c r="H14" s="28">
        <v>5</v>
      </c>
      <c r="I14" s="28">
        <v>5</v>
      </c>
      <c r="J14" s="28">
        <v>5</v>
      </c>
      <c r="K14" s="28">
        <v>5</v>
      </c>
      <c r="L14" s="28">
        <v>5</v>
      </c>
      <c r="M14" s="28">
        <v>5</v>
      </c>
      <c r="N14" s="28">
        <v>5</v>
      </c>
      <c r="O14" s="28">
        <v>5</v>
      </c>
      <c r="P14" s="28">
        <v>5</v>
      </c>
      <c r="Q14" s="28">
        <v>5</v>
      </c>
      <c r="R14" s="28">
        <v>5</v>
      </c>
      <c r="S14" s="28">
        <v>5</v>
      </c>
      <c r="T14" s="28">
        <v>5</v>
      </c>
      <c r="U14" s="28">
        <v>5</v>
      </c>
      <c r="V14" s="29">
        <f>AVERAGE(D14:U14)</f>
        <v>5</v>
      </c>
      <c r="W14" s="30"/>
      <c r="X14" s="31">
        <f>COUNTIF($D14:$U14,1)</f>
        <v>0</v>
      </c>
      <c r="Y14" s="31">
        <f>COUNTIF($D14:$U14,2)</f>
        <v>0</v>
      </c>
      <c r="Z14" s="31">
        <f>COUNTIF($D14:$U14,3)</f>
        <v>0</v>
      </c>
      <c r="AA14" s="31">
        <f>COUNTIF($D14:$U14,4)</f>
        <v>0</v>
      </c>
      <c r="AB14" s="31">
        <f>COUNTIF($D14:$U14,5)</f>
        <v>18</v>
      </c>
      <c r="AC14" s="31">
        <f>COUNTIF($D14:$U14,6)</f>
        <v>0</v>
      </c>
      <c r="AD14" s="32">
        <f>SUM(X14:AC14)</f>
        <v>18</v>
      </c>
      <c r="AE14" s="33"/>
      <c r="AF14" s="9">
        <v>50</v>
      </c>
      <c r="AG14" s="9">
        <v>60</v>
      </c>
      <c r="AH14" s="34">
        <f>SUM(AF14,AG14)</f>
        <v>110</v>
      </c>
      <c r="AI14" s="35">
        <f>($AJ14-AH14)/$AJ14</f>
        <v>0.89</v>
      </c>
      <c r="AJ14" s="36">
        <v>1000</v>
      </c>
      <c r="AK14" s="25">
        <v>11</v>
      </c>
      <c r="AL14" s="26" t="s">
        <v>48</v>
      </c>
      <c r="AM14" s="37" t="s">
        <v>50</v>
      </c>
    </row>
    <row r="15" spans="1:39" s="38" customFormat="1" ht="15" customHeight="1">
      <c r="A15" s="25">
        <v>12</v>
      </c>
      <c r="B15" s="26" t="s">
        <v>48</v>
      </c>
      <c r="C15" s="27"/>
      <c r="D15" s="28">
        <v>6</v>
      </c>
      <c r="E15" s="28">
        <v>6</v>
      </c>
      <c r="F15" s="28">
        <v>6</v>
      </c>
      <c r="G15" s="28">
        <v>6</v>
      </c>
      <c r="H15" s="28">
        <v>6</v>
      </c>
      <c r="I15" s="28">
        <v>6</v>
      </c>
      <c r="J15" s="28">
        <v>6</v>
      </c>
      <c r="K15" s="28">
        <v>6</v>
      </c>
      <c r="L15" s="28">
        <v>6</v>
      </c>
      <c r="M15" s="28">
        <v>6</v>
      </c>
      <c r="N15" s="28">
        <v>6</v>
      </c>
      <c r="O15" s="28">
        <v>6</v>
      </c>
      <c r="P15" s="28">
        <v>6</v>
      </c>
      <c r="Q15" s="28">
        <v>6</v>
      </c>
      <c r="R15" s="28">
        <v>6</v>
      </c>
      <c r="S15" s="28">
        <v>6</v>
      </c>
      <c r="T15" s="28">
        <v>6</v>
      </c>
      <c r="U15" s="28">
        <v>6</v>
      </c>
      <c r="V15" s="29">
        <f>AVERAGE(D15:U15)</f>
        <v>6</v>
      </c>
      <c r="W15" s="30"/>
      <c r="X15" s="31">
        <f>COUNTIF($D15:$U15,1)</f>
        <v>0</v>
      </c>
      <c r="Y15" s="31">
        <f>COUNTIF($D15:$U15,2)</f>
        <v>0</v>
      </c>
      <c r="Z15" s="31">
        <f>COUNTIF($D15:$U15,3)</f>
        <v>0</v>
      </c>
      <c r="AA15" s="31">
        <f>COUNTIF($D15:$U15,4)</f>
        <v>0</v>
      </c>
      <c r="AB15" s="31">
        <f>COUNTIF($D15:$U15,5)</f>
        <v>0</v>
      </c>
      <c r="AC15" s="31">
        <f>COUNTIF($D15:$U15,6)</f>
        <v>18</v>
      </c>
      <c r="AD15" s="32">
        <f>SUM(X15:AC15)</f>
        <v>18</v>
      </c>
      <c r="AE15" s="33"/>
      <c r="AF15" s="9">
        <v>100</v>
      </c>
      <c r="AG15" s="9">
        <v>100</v>
      </c>
      <c r="AH15" s="34">
        <f>SUM(AF15,AG15)</f>
        <v>200</v>
      </c>
      <c r="AI15" s="35">
        <f>($AJ15-AH15)/$AJ15</f>
        <v>0.8</v>
      </c>
      <c r="AJ15" s="36">
        <v>1000</v>
      </c>
      <c r="AK15" s="25">
        <v>12</v>
      </c>
      <c r="AL15" s="26" t="s">
        <v>48</v>
      </c>
      <c r="AM15" s="37" t="s">
        <v>49</v>
      </c>
    </row>
    <row r="16" spans="1:39" s="38" customFormat="1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31">
        <f>SUM(W4:W15)</f>
        <v>0</v>
      </c>
      <c r="X16" s="31">
        <f>SUM(X4:X15)</f>
        <v>36</v>
      </c>
      <c r="Y16" s="31">
        <f>SUM(Y4:Y15)</f>
        <v>36</v>
      </c>
      <c r="Z16" s="31">
        <f>SUM(Z4:Z15)</f>
        <v>36</v>
      </c>
      <c r="AA16" s="31">
        <f>SUM(AA4:AA15)</f>
        <v>36</v>
      </c>
      <c r="AB16" s="31">
        <f>SUM(AB4:AB15)</f>
        <v>36</v>
      </c>
      <c r="AC16" s="31">
        <f>SUM(AC4:AC15)</f>
        <v>36</v>
      </c>
      <c r="AD16" s="39"/>
      <c r="AE16" s="33"/>
      <c r="AF16" s="40">
        <f>SUM(AF4:AF15)</f>
        <v>625</v>
      </c>
      <c r="AG16" s="40">
        <f>SUM(AG4:AG15)</f>
        <v>635</v>
      </c>
      <c r="AH16" s="41">
        <f>SUM(AH4:AH15)</f>
        <v>1260</v>
      </c>
      <c r="AI16" s="42">
        <f>AVERAGE(AI4:AI15)</f>
        <v>0.8950000000000001</v>
      </c>
      <c r="AJ16" s="36">
        <v>1000</v>
      </c>
      <c r="AK16" s="2"/>
      <c r="AL16" s="43"/>
      <c r="AM16" s="43"/>
    </row>
    <row r="17" spans="1:41" ht="21" customHeight="1">
      <c r="A17" s="44"/>
      <c r="B17" s="45" t="s">
        <v>52</v>
      </c>
      <c r="C17" s="46"/>
      <c r="D17" s="47">
        <f>AVERAGE(D4:D15)</f>
        <v>3.5</v>
      </c>
      <c r="E17" s="47">
        <f>AVERAGE(E4:E15)</f>
        <v>3.5</v>
      </c>
      <c r="F17" s="47">
        <f>AVERAGE(F4:F15)</f>
        <v>3.5</v>
      </c>
      <c r="G17" s="47">
        <f>AVERAGE(G4:G15)</f>
        <v>3.5</v>
      </c>
      <c r="H17" s="47">
        <f>AVERAGE(H4:H15)</f>
        <v>3.5</v>
      </c>
      <c r="I17" s="47">
        <f>AVERAGE(I4:I15)</f>
        <v>3.5</v>
      </c>
      <c r="J17" s="47">
        <f>AVERAGE(J4:J15)</f>
        <v>3.5</v>
      </c>
      <c r="K17" s="47">
        <f>AVERAGE(K4:K15)</f>
        <v>3.5</v>
      </c>
      <c r="L17" s="47">
        <f>AVERAGE(L4:L15)</f>
        <v>3.5</v>
      </c>
      <c r="M17" s="47">
        <f>AVERAGE(M4:M15)</f>
        <v>3.5</v>
      </c>
      <c r="N17" s="47">
        <f>AVERAGE(N4:N15)</f>
        <v>3.5</v>
      </c>
      <c r="O17" s="47">
        <f>AVERAGE(O4:O15)</f>
        <v>3.5</v>
      </c>
      <c r="P17" s="47">
        <f>AVERAGE(P4:P15)</f>
        <v>3.5</v>
      </c>
      <c r="Q17" s="47">
        <f>AVERAGE(Q4:Q15)</f>
        <v>3.5</v>
      </c>
      <c r="R17" s="47">
        <f>AVERAGE(R4:R15)</f>
        <v>3.5</v>
      </c>
      <c r="S17" s="47">
        <f>AVERAGE(S4:S15)</f>
        <v>3.5</v>
      </c>
      <c r="T17" s="47">
        <f>AVERAGE(T4:T15)</f>
        <v>3.5</v>
      </c>
      <c r="U17" s="47">
        <f>AVERAGE(U4:U15)</f>
        <v>3.5</v>
      </c>
      <c r="V17" s="48">
        <f>AVERAGE(D4:U15)</f>
        <v>3.5</v>
      </c>
      <c r="W17" s="49" t="s">
        <v>53</v>
      </c>
      <c r="X17" s="49"/>
      <c r="Y17" s="49"/>
      <c r="Z17" s="49"/>
      <c r="AA17" s="49"/>
      <c r="AB17" s="49"/>
      <c r="AC17" s="49"/>
      <c r="AD17" s="50">
        <f>SUM(AD4:AD15)</f>
        <v>216</v>
      </c>
      <c r="AE17" s="51" t="s">
        <v>54</v>
      </c>
      <c r="AF17" s="51"/>
      <c r="AG17" s="51"/>
      <c r="AH17" s="51"/>
      <c r="AI17" s="51"/>
      <c r="AJ17" s="52">
        <v>1000</v>
      </c>
      <c r="AK17"/>
      <c r="AL17"/>
      <c r="AM17"/>
      <c r="AN17" s="53">
        <f>SUM(AN18:AN23)</f>
        <v>12</v>
      </c>
      <c r="AO17" s="1">
        <f>SUM(AO18:AO23)</f>
        <v>12</v>
      </c>
    </row>
    <row r="18" spans="1:41" ht="15.75" customHeight="1">
      <c r="A18" s="54" t="s">
        <v>11</v>
      </c>
      <c r="B18" s="43" t="s">
        <v>55</v>
      </c>
      <c r="C18" s="17"/>
      <c r="D18" s="55">
        <f>COUNTIF(D$4:D$15,1)</f>
        <v>2</v>
      </c>
      <c r="E18" s="55">
        <f>COUNTIF(E$4:E$15,1)</f>
        <v>2</v>
      </c>
      <c r="F18" s="55">
        <f>COUNTIF(F$4:F$15,1)</f>
        <v>2</v>
      </c>
      <c r="G18" s="55">
        <f>COUNTIF(G$4:G$15,1)</f>
        <v>2</v>
      </c>
      <c r="H18" s="55">
        <f>COUNTIF(H$4:H$15,1)</f>
        <v>2</v>
      </c>
      <c r="I18" s="55">
        <f>COUNTIF(I$4:I$15,1)</f>
        <v>2</v>
      </c>
      <c r="J18" s="55">
        <f>COUNTIF(J$4:J$15,1)</f>
        <v>2</v>
      </c>
      <c r="K18" s="55">
        <f>COUNTIF(K$4:K$15,1)</f>
        <v>2</v>
      </c>
      <c r="L18" s="55">
        <f>COUNTIF(L$4:L$15,1)</f>
        <v>2</v>
      </c>
      <c r="M18" s="55">
        <f>COUNTIF(M$4:M$15,1)</f>
        <v>2</v>
      </c>
      <c r="N18" s="55">
        <f>COUNTIF(N$4:N$15,1)</f>
        <v>2</v>
      </c>
      <c r="O18" s="55">
        <f>COUNTIF(O$4:O$15,1)</f>
        <v>2</v>
      </c>
      <c r="P18" s="55">
        <f>COUNTIF(P$4:P$15,1)</f>
        <v>2</v>
      </c>
      <c r="Q18" s="55">
        <f>COUNTIF(Q$4:Q$15,1)</f>
        <v>2</v>
      </c>
      <c r="R18" s="55">
        <f>COUNTIF(R$4:R$15,1)</f>
        <v>2</v>
      </c>
      <c r="S18" s="55">
        <f>COUNTIF(S$4:S$15,1)</f>
        <v>2</v>
      </c>
      <c r="T18" s="55">
        <f>COUNTIF(T$4:T$15,1)</f>
        <v>2</v>
      </c>
      <c r="U18" s="55">
        <f>COUNTIF(U$4:U$15,1)</f>
        <v>2</v>
      </c>
      <c r="V18" s="56">
        <f>SUM(D18:U18)</f>
        <v>36</v>
      </c>
      <c r="W18" s="57"/>
      <c r="X18" s="57"/>
      <c r="Y18" s="57"/>
      <c r="Z18" s="57"/>
      <c r="AA18" s="57"/>
      <c r="AB18" s="57"/>
      <c r="AC18" s="57"/>
      <c r="AD18" s="58"/>
      <c r="AE18" s="59" t="s">
        <v>56</v>
      </c>
      <c r="AF18" s="59"/>
      <c r="AG18" s="59"/>
      <c r="AH18" s="59"/>
      <c r="AI18" s="59"/>
      <c r="AJ18" s="52">
        <v>12</v>
      </c>
      <c r="AK18"/>
      <c r="AL18" s="60" t="s">
        <v>57</v>
      </c>
      <c r="AM18" s="61">
        <f>SUM(AM19:AM24)</f>
        <v>12</v>
      </c>
      <c r="AN18" s="53">
        <f>COUNTIF($AM$4:$AM$15,"wzorowe")</f>
        <v>0</v>
      </c>
      <c r="AO18" s="1">
        <f>COUNTIF($AM$4:$AM$15,"wzorowe")</f>
        <v>0</v>
      </c>
    </row>
    <row r="19" spans="1:41" ht="15.75" customHeight="1">
      <c r="A19" s="54"/>
      <c r="B19" s="43" t="s">
        <v>58</v>
      </c>
      <c r="C19" s="17"/>
      <c r="D19" s="55">
        <f>COUNTIF(D$4:D$15,2)</f>
        <v>2</v>
      </c>
      <c r="E19" s="55">
        <f>COUNTIF(E$4:E$15,2)</f>
        <v>2</v>
      </c>
      <c r="F19" s="55">
        <f>COUNTIF(F$4:F$15,2)</f>
        <v>2</v>
      </c>
      <c r="G19" s="55">
        <f>COUNTIF(G$4:G$15,2)</f>
        <v>2</v>
      </c>
      <c r="H19" s="55">
        <f>COUNTIF(H$4:H$15,2)</f>
        <v>2</v>
      </c>
      <c r="I19" s="55">
        <f>COUNTIF(I$4:I$15,2)</f>
        <v>2</v>
      </c>
      <c r="J19" s="55">
        <f>COUNTIF(J$4:J$15,2)</f>
        <v>2</v>
      </c>
      <c r="K19" s="55">
        <f>COUNTIF(K$4:K$15,2)</f>
        <v>2</v>
      </c>
      <c r="L19" s="55">
        <f>COUNTIF(L$4:L$15,2)</f>
        <v>2</v>
      </c>
      <c r="M19" s="55">
        <f>COUNTIF(M$4:M$15,2)</f>
        <v>2</v>
      </c>
      <c r="N19" s="55">
        <f>COUNTIF(N$4:N$15,2)</f>
        <v>2</v>
      </c>
      <c r="O19" s="55">
        <f>COUNTIF(O$4:O$15,2)</f>
        <v>2</v>
      </c>
      <c r="P19" s="55">
        <f>COUNTIF(P$4:P$15,2)</f>
        <v>2</v>
      </c>
      <c r="Q19" s="55">
        <f>COUNTIF(Q$4:Q$15,2)</f>
        <v>2</v>
      </c>
      <c r="R19" s="55">
        <f>COUNTIF(R$4:R$15,2)</f>
        <v>2</v>
      </c>
      <c r="S19" s="55">
        <f>COUNTIF(S$4:S$15,2)</f>
        <v>2</v>
      </c>
      <c r="T19" s="55">
        <f>COUNTIF(T$4:T$15,2)</f>
        <v>2</v>
      </c>
      <c r="U19" s="55">
        <f>COUNTIF(U$4:U$15,2)</f>
        <v>2</v>
      </c>
      <c r="V19" s="56">
        <f>SUM(D19:U19)</f>
        <v>36</v>
      </c>
      <c r="W19" s="57"/>
      <c r="X19" s="57"/>
      <c r="Y19" s="57"/>
      <c r="Z19" s="57"/>
      <c r="AA19" s="57"/>
      <c r="AB19" s="57"/>
      <c r="AC19" s="57"/>
      <c r="AD19" s="58"/>
      <c r="AE19" s="62"/>
      <c r="AF19" s="62"/>
      <c r="AG19" s="62"/>
      <c r="AH19" s="62"/>
      <c r="AI19" s="62"/>
      <c r="AJ19"/>
      <c r="AK19"/>
      <c r="AL19" s="63" t="s">
        <v>59</v>
      </c>
      <c r="AM19" s="64">
        <f>COUNTIF($AM$4:$AM$15,"wzorowe")</f>
        <v>0</v>
      </c>
      <c r="AN19" s="53">
        <f>COUNTIF($AM$4:$AM$15,"bardzo dobre")</f>
        <v>3</v>
      </c>
      <c r="AO19" s="1">
        <f>COUNTIF($AM$4:$AM$15,"bardzo dobre")</f>
        <v>3</v>
      </c>
    </row>
    <row r="20" spans="1:41" ht="15.75" customHeight="1">
      <c r="A20" s="54"/>
      <c r="B20" s="43" t="s">
        <v>60</v>
      </c>
      <c r="C20" s="17"/>
      <c r="D20" s="55">
        <f>COUNTIF(D$4:D$15,3)</f>
        <v>2</v>
      </c>
      <c r="E20" s="55">
        <f>COUNTIF(E$4:E$15,3)</f>
        <v>2</v>
      </c>
      <c r="F20" s="55">
        <f>COUNTIF(F$4:F$15,3)</f>
        <v>2</v>
      </c>
      <c r="G20" s="55">
        <f>COUNTIF(G$4:G$15,3)</f>
        <v>2</v>
      </c>
      <c r="H20" s="55">
        <f>COUNTIF(H$4:H$15,3)</f>
        <v>2</v>
      </c>
      <c r="I20" s="55">
        <f>COUNTIF(I$4:I$15,3)</f>
        <v>2</v>
      </c>
      <c r="J20" s="55">
        <f>COUNTIF(J$4:J$15,3)</f>
        <v>2</v>
      </c>
      <c r="K20" s="55">
        <f>COUNTIF(K$4:K$15,3)</f>
        <v>2</v>
      </c>
      <c r="L20" s="55">
        <f>COUNTIF(L$4:L$15,3)</f>
        <v>2</v>
      </c>
      <c r="M20" s="55">
        <f>COUNTIF(M$4:M$15,3)</f>
        <v>2</v>
      </c>
      <c r="N20" s="55">
        <f>COUNTIF(N$4:N$15,3)</f>
        <v>2</v>
      </c>
      <c r="O20" s="55">
        <f>COUNTIF(O$4:O$15,3)</f>
        <v>2</v>
      </c>
      <c r="P20" s="55">
        <f>COUNTIF(P$4:P$15,3)</f>
        <v>2</v>
      </c>
      <c r="Q20" s="55">
        <f>COUNTIF(Q$4:Q$15,3)</f>
        <v>2</v>
      </c>
      <c r="R20" s="55">
        <f>COUNTIF(R$4:R$15,3)</f>
        <v>2</v>
      </c>
      <c r="S20" s="55">
        <f>COUNTIF(S$4:S$15,3)</f>
        <v>2</v>
      </c>
      <c r="T20" s="55">
        <f>COUNTIF(T$4:T$15,3)</f>
        <v>2</v>
      </c>
      <c r="U20" s="55">
        <f>COUNTIF(U$4:U$15,3)</f>
        <v>2</v>
      </c>
      <c r="V20" s="56">
        <f>SUM(D20:U20)</f>
        <v>36</v>
      </c>
      <c r="W20" s="57"/>
      <c r="X20" s="57"/>
      <c r="Y20" s="57"/>
      <c r="Z20" s="57"/>
      <c r="AA20" s="57"/>
      <c r="AB20" s="57"/>
      <c r="AC20" s="57"/>
      <c r="AD20" s="58"/>
      <c r="AE20" s="62"/>
      <c r="AF20" s="62"/>
      <c r="AG20" s="62"/>
      <c r="AH20" s="62"/>
      <c r="AI20" s="62"/>
      <c r="AJ20" s="65"/>
      <c r="AK20"/>
      <c r="AL20" s="66" t="s">
        <v>61</v>
      </c>
      <c r="AM20" s="24">
        <f>COUNTIF($AM$4:$AM$15,"bardzo dobre")</f>
        <v>3</v>
      </c>
      <c r="AN20" s="53">
        <f>COUNTIF($AM$4:$AM$15,"dobre")</f>
        <v>2</v>
      </c>
      <c r="AO20" s="1">
        <f>COUNTIF($AM$4:$AM$15,"dobre")</f>
        <v>2</v>
      </c>
    </row>
    <row r="21" spans="1:41" ht="15.75" customHeight="1">
      <c r="A21" s="54"/>
      <c r="B21" s="43" t="s">
        <v>62</v>
      </c>
      <c r="C21" s="17"/>
      <c r="D21" s="55">
        <f>COUNTIF(D$4:D$15,4)</f>
        <v>2</v>
      </c>
      <c r="E21" s="55">
        <f>COUNTIF(E$4:E$15,4)</f>
        <v>2</v>
      </c>
      <c r="F21" s="55">
        <f>COUNTIF(F$4:F$15,4)</f>
        <v>2</v>
      </c>
      <c r="G21" s="55">
        <f>COUNTIF(G$4:G$15,4)</f>
        <v>2</v>
      </c>
      <c r="H21" s="55">
        <f>COUNTIF(H$4:H$15,4)</f>
        <v>2</v>
      </c>
      <c r="I21" s="55">
        <f>COUNTIF(I$4:I$15,4)</f>
        <v>2</v>
      </c>
      <c r="J21" s="55">
        <f>COUNTIF(J$4:J$15,4)</f>
        <v>2</v>
      </c>
      <c r="K21" s="55">
        <f>COUNTIF(K$4:K$15,4)</f>
        <v>2</v>
      </c>
      <c r="L21" s="55">
        <f>COUNTIF(L$4:L$15,4)</f>
        <v>2</v>
      </c>
      <c r="M21" s="55">
        <f>COUNTIF(M$4:M$15,4)</f>
        <v>2</v>
      </c>
      <c r="N21" s="55">
        <f>COUNTIF(N$4:N$15,4)</f>
        <v>2</v>
      </c>
      <c r="O21" s="55">
        <f>COUNTIF(O$4:O$15,4)</f>
        <v>2</v>
      </c>
      <c r="P21" s="55">
        <f>COUNTIF(P$4:P$15,4)</f>
        <v>2</v>
      </c>
      <c r="Q21" s="55">
        <f>COUNTIF(Q$4:Q$15,4)</f>
        <v>2</v>
      </c>
      <c r="R21" s="55">
        <f>COUNTIF(R$4:R$15,4)</f>
        <v>2</v>
      </c>
      <c r="S21" s="55">
        <f>COUNTIF(S$4:S$15,4)</f>
        <v>2</v>
      </c>
      <c r="T21" s="55">
        <f>COUNTIF(T$4:T$15,4)</f>
        <v>2</v>
      </c>
      <c r="U21" s="55">
        <f>COUNTIF(U$4:U$15,4)</f>
        <v>2</v>
      </c>
      <c r="V21" s="56">
        <f>SUM(D21:U21)</f>
        <v>36</v>
      </c>
      <c r="W21" s="57"/>
      <c r="X21" s="57"/>
      <c r="Y21" s="57"/>
      <c r="Z21" s="57"/>
      <c r="AA21" s="57"/>
      <c r="AB21" s="57"/>
      <c r="AC21" s="57"/>
      <c r="AD21" s="58"/>
      <c r="AE21" s="62"/>
      <c r="AF21" s="62"/>
      <c r="AG21" s="62"/>
      <c r="AH21" s="62"/>
      <c r="AI21" s="62"/>
      <c r="AJ21"/>
      <c r="AK21"/>
      <c r="AL21" s="66" t="s">
        <v>62</v>
      </c>
      <c r="AM21" s="24">
        <f>COUNTIF($AM$4:$AM$15,"dobre")</f>
        <v>2</v>
      </c>
      <c r="AN21" s="53">
        <f>COUNTIF($AM$4:$AM$15,"poprawne")</f>
        <v>7</v>
      </c>
      <c r="AO21" s="1">
        <f>COUNTIF($AM$4:$AM$15,"poprawne")</f>
        <v>7</v>
      </c>
    </row>
    <row r="22" spans="1:41" ht="15.75" customHeight="1">
      <c r="A22" s="54"/>
      <c r="B22" s="43" t="s">
        <v>61</v>
      </c>
      <c r="C22" s="17"/>
      <c r="D22" s="55">
        <f>COUNTIF(D$4:D$15,5)</f>
        <v>2</v>
      </c>
      <c r="E22" s="55">
        <f>COUNTIF(E$4:E$15,5)</f>
        <v>2</v>
      </c>
      <c r="F22" s="55">
        <f>COUNTIF(F$4:F$15,5)</f>
        <v>2</v>
      </c>
      <c r="G22" s="55">
        <f>COUNTIF(G$4:G$15,5)</f>
        <v>2</v>
      </c>
      <c r="H22" s="55">
        <f>COUNTIF(H$4:H$15,5)</f>
        <v>2</v>
      </c>
      <c r="I22" s="55">
        <f>COUNTIF(I$4:I$15,5)</f>
        <v>2</v>
      </c>
      <c r="J22" s="55">
        <f>COUNTIF(J$4:J$15,5)</f>
        <v>2</v>
      </c>
      <c r="K22" s="55">
        <f>COUNTIF(K$4:K$15,5)</f>
        <v>2</v>
      </c>
      <c r="L22" s="55">
        <f>COUNTIF(L$4:L$15,5)</f>
        <v>2</v>
      </c>
      <c r="M22" s="55">
        <f>COUNTIF(M$4:M$15,5)</f>
        <v>2</v>
      </c>
      <c r="N22" s="55">
        <f>COUNTIF(N$4:N$15,5)</f>
        <v>2</v>
      </c>
      <c r="O22" s="55">
        <f>COUNTIF(O$4:O$15,5)</f>
        <v>2</v>
      </c>
      <c r="P22" s="55">
        <f>COUNTIF(P$4:P$15,5)</f>
        <v>2</v>
      </c>
      <c r="Q22" s="55">
        <f>COUNTIF(Q$4:Q$15,5)</f>
        <v>2</v>
      </c>
      <c r="R22" s="55">
        <f>COUNTIF(R$4:R$15,5)</f>
        <v>2</v>
      </c>
      <c r="S22" s="55">
        <f>COUNTIF(S$4:S$15,5)</f>
        <v>2</v>
      </c>
      <c r="T22" s="55">
        <f>COUNTIF(T$4:T$15,5)</f>
        <v>2</v>
      </c>
      <c r="U22" s="55">
        <f>COUNTIF(U$4:U$15,5)</f>
        <v>2</v>
      </c>
      <c r="V22" s="56">
        <f>SUM(D22:U22)</f>
        <v>36</v>
      </c>
      <c r="W22" s="57"/>
      <c r="X22" s="57"/>
      <c r="Y22" s="57"/>
      <c r="Z22" s="57"/>
      <c r="AA22" s="57"/>
      <c r="AB22" s="57"/>
      <c r="AC22" s="57"/>
      <c r="AD22" s="58"/>
      <c r="AE22" s="62"/>
      <c r="AF22" s="62"/>
      <c r="AG22" s="62"/>
      <c r="AH22" s="62"/>
      <c r="AI22" s="62"/>
      <c r="AJ22"/>
      <c r="AK22"/>
      <c r="AL22" s="66" t="s">
        <v>63</v>
      </c>
      <c r="AM22" s="24">
        <f>COUNTIF($AM$4:$AM$15,"poprawne")</f>
        <v>7</v>
      </c>
      <c r="AN22" s="53">
        <f>COUNTIF($AM$4:$AM$15,"nieodpowiednie")</f>
        <v>0</v>
      </c>
      <c r="AO22" s="1">
        <f>COUNTIF($AM$4:$AM$15,"nieodpowiednie")</f>
        <v>0</v>
      </c>
    </row>
    <row r="23" spans="1:41" ht="15.75" customHeight="1">
      <c r="A23" s="54"/>
      <c r="B23" s="43" t="s">
        <v>64</v>
      </c>
      <c r="C23" s="17"/>
      <c r="D23" s="55">
        <f>COUNTIF(D$4:D$15,6)</f>
        <v>2</v>
      </c>
      <c r="E23" s="55">
        <f>COUNTIF(E$4:E$15,6)</f>
        <v>2</v>
      </c>
      <c r="F23" s="55">
        <f>COUNTIF(F$4:F$15,6)</f>
        <v>2</v>
      </c>
      <c r="G23" s="55">
        <f>COUNTIF(G$4:G$15,6)</f>
        <v>2</v>
      </c>
      <c r="H23" s="55">
        <f>COUNTIF(H$4:H$15,6)</f>
        <v>2</v>
      </c>
      <c r="I23" s="55">
        <f>COUNTIF(I$4:I$15,6)</f>
        <v>2</v>
      </c>
      <c r="J23" s="55">
        <f>COUNTIF(J$4:J$15,6)</f>
        <v>2</v>
      </c>
      <c r="K23" s="55">
        <f>COUNTIF(K$4:K$15,6)</f>
        <v>2</v>
      </c>
      <c r="L23" s="55">
        <f>COUNTIF(L$4:L$15,6)</f>
        <v>2</v>
      </c>
      <c r="M23" s="55">
        <f>COUNTIF(M$4:M$15,6)</f>
        <v>2</v>
      </c>
      <c r="N23" s="55">
        <f>COUNTIF(N$4:N$15,6)</f>
        <v>2</v>
      </c>
      <c r="O23" s="55">
        <f>COUNTIF(O$4:O$15,6)</f>
        <v>2</v>
      </c>
      <c r="P23" s="55">
        <f>COUNTIF(P$4:P$15,6)</f>
        <v>2</v>
      </c>
      <c r="Q23" s="55">
        <f>COUNTIF(Q$4:Q$15,6)</f>
        <v>2</v>
      </c>
      <c r="R23" s="55">
        <f>COUNTIF(R$4:R$15,6)</f>
        <v>2</v>
      </c>
      <c r="S23" s="55">
        <f>COUNTIF(S$4:S$15,6)</f>
        <v>2</v>
      </c>
      <c r="T23" s="55">
        <f>COUNTIF(T$4:T$15,6)</f>
        <v>2</v>
      </c>
      <c r="U23" s="55">
        <f>COUNTIF(U$4:U$15,6)</f>
        <v>2</v>
      </c>
      <c r="V23" s="56">
        <f>SUM(D23:U23)</f>
        <v>36</v>
      </c>
      <c r="W23" s="57"/>
      <c r="X23" s="57"/>
      <c r="Y23" s="57"/>
      <c r="Z23" s="57"/>
      <c r="AA23" s="57"/>
      <c r="AB23" s="57"/>
      <c r="AC23" s="57"/>
      <c r="AD23" s="58"/>
      <c r="AE23" s="62"/>
      <c r="AF23" s="62"/>
      <c r="AG23" s="62"/>
      <c r="AH23" s="62"/>
      <c r="AI23" s="62"/>
      <c r="AJ23"/>
      <c r="AK23"/>
      <c r="AL23" s="66" t="s">
        <v>65</v>
      </c>
      <c r="AM23" s="24">
        <f>COUNTIF($AM$4:$AM$15,"nieodpowiednie")</f>
        <v>0</v>
      </c>
      <c r="AN23" s="53">
        <f>COUNTIF($AM$4:$AM$15,"naganne")</f>
        <v>0</v>
      </c>
      <c r="AO23" s="1">
        <f>COUNTIF($AM$4:$AM$15,"naganne")</f>
        <v>0</v>
      </c>
    </row>
    <row r="24" spans="1:41" ht="15.75" customHeight="1">
      <c r="A24" s="54"/>
      <c r="B24" s="67" t="s">
        <v>66</v>
      </c>
      <c r="C24" s="17"/>
      <c r="D24" s="32">
        <f>SUM(D18:D23)</f>
        <v>12</v>
      </c>
      <c r="E24" s="32">
        <f>SUM(E18:E23)</f>
        <v>12</v>
      </c>
      <c r="F24" s="32">
        <f>SUM(F18:F23)</f>
        <v>12</v>
      </c>
      <c r="G24" s="32">
        <f>SUM(G18:G23)</f>
        <v>12</v>
      </c>
      <c r="H24" s="32">
        <f>SUM(H18:H23)</f>
        <v>12</v>
      </c>
      <c r="I24" s="32">
        <f>SUM(I18:I23)</f>
        <v>12</v>
      </c>
      <c r="J24" s="32">
        <f>SUM(J18:J23)</f>
        <v>12</v>
      </c>
      <c r="K24" s="32">
        <f>SUM(K18:K23)</f>
        <v>12</v>
      </c>
      <c r="L24" s="32">
        <f>SUM(L18:L23)</f>
        <v>12</v>
      </c>
      <c r="M24" s="32">
        <f>SUM(M18:M23)</f>
        <v>12</v>
      </c>
      <c r="N24" s="32">
        <f>SUM(N18:N23)</f>
        <v>12</v>
      </c>
      <c r="O24" s="32">
        <f>SUM(O18:O23)</f>
        <v>12</v>
      </c>
      <c r="P24" s="32">
        <f>SUM(P18:P23)</f>
        <v>12</v>
      </c>
      <c r="Q24" s="32">
        <f>SUM(Q18:Q23)</f>
        <v>12</v>
      </c>
      <c r="R24" s="32">
        <f>SUM(R18:R23)</f>
        <v>12</v>
      </c>
      <c r="S24" s="32">
        <f>SUM(S18:S23)</f>
        <v>12</v>
      </c>
      <c r="T24" s="32">
        <f>SUM(T18:T23)</f>
        <v>12</v>
      </c>
      <c r="U24" s="32">
        <f>SUM(U18:U23)</f>
        <v>12</v>
      </c>
      <c r="V24" s="68">
        <f>SUM(V18:V23)</f>
        <v>216</v>
      </c>
      <c r="W24" s="57"/>
      <c r="X24" s="57"/>
      <c r="Y24" s="57"/>
      <c r="Z24" s="57"/>
      <c r="AA24" s="57"/>
      <c r="AB24" s="57"/>
      <c r="AC24" s="57"/>
      <c r="AD24" s="58"/>
      <c r="AE24" s="62"/>
      <c r="AF24" s="62"/>
      <c r="AG24" s="62"/>
      <c r="AH24" s="62"/>
      <c r="AI24" s="62"/>
      <c r="AJ24"/>
      <c r="AK24"/>
      <c r="AL24" s="69" t="s">
        <v>67</v>
      </c>
      <c r="AM24" s="70">
        <f>COUNTIF($AM$4:$AM$15,"naganne")</f>
        <v>0</v>
      </c>
      <c r="AN24" s="53">
        <f>SUM(AN25:AN28)</f>
        <v>0</v>
      </c>
      <c r="AO24" s="1">
        <f>SUM(AO25:AO28)</f>
        <v>0</v>
      </c>
    </row>
    <row r="25" spans="1:37" ht="22.5" customHeight="1">
      <c r="A25" s="54"/>
      <c r="B25" s="67" t="s">
        <v>68</v>
      </c>
      <c r="C25" s="1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71">
        <f>SUM(D25:U25)</f>
        <v>0</v>
      </c>
      <c r="W25" s="57"/>
      <c r="X25" s="57"/>
      <c r="Y25" s="57"/>
      <c r="Z25" s="57"/>
      <c r="AA25" s="57"/>
      <c r="AB25" s="57"/>
      <c r="AC25" s="57"/>
      <c r="AD25" s="72"/>
      <c r="AE25" s="11" t="s">
        <v>69</v>
      </c>
      <c r="AF25" s="11"/>
      <c r="AG25" s="11"/>
      <c r="AH25" s="11"/>
      <c r="AI25" s="11"/>
      <c r="AJ25" s="11"/>
      <c r="AK25" s="73"/>
    </row>
    <row r="26" spans="22:36" ht="12.75">
      <c r="V26" s="3"/>
      <c r="W26" s="3"/>
      <c r="X26" s="3"/>
      <c r="Y26" s="3"/>
      <c r="Z26" s="3"/>
      <c r="AA26" s="3"/>
      <c r="AB26" s="3"/>
      <c r="AC26" s="3"/>
      <c r="AD26" s="3"/>
      <c r="AE26" s="3"/>
      <c r="AF26" s="71"/>
      <c r="AG26" s="71"/>
      <c r="AH26" s="71"/>
      <c r="AI26" s="71"/>
      <c r="AJ26" s="3"/>
    </row>
    <row r="27" spans="22:36" ht="12.75">
      <c r="V27" s="3"/>
      <c r="W27" s="3"/>
      <c r="X27" s="3"/>
      <c r="Y27" s="3"/>
      <c r="Z27" s="3"/>
      <c r="AA27" s="3"/>
      <c r="AB27" s="3"/>
      <c r="AC27" s="3"/>
      <c r="AD27" s="3"/>
      <c r="AE27" s="3"/>
      <c r="AF27" s="71"/>
      <c r="AG27" s="71"/>
      <c r="AH27" s="71"/>
      <c r="AI27" s="71"/>
      <c r="AJ27" s="3"/>
    </row>
    <row r="28" spans="3:36" ht="12.75">
      <c r="C28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71"/>
      <c r="AG28" s="71"/>
      <c r="AH28" s="71"/>
      <c r="AI28" s="71"/>
      <c r="AJ28" s="3"/>
    </row>
    <row r="29" spans="22:36" ht="12.75">
      <c r="V29" s="3"/>
      <c r="W29" s="3"/>
      <c r="X29" s="3"/>
      <c r="Y29" s="3"/>
      <c r="Z29" s="3"/>
      <c r="AA29" s="3"/>
      <c r="AB29" s="3"/>
      <c r="AC29" s="3"/>
      <c r="AD29" s="3"/>
      <c r="AE29" s="3"/>
      <c r="AF29" s="71"/>
      <c r="AG29" s="71"/>
      <c r="AH29" s="71"/>
      <c r="AI29" s="71"/>
      <c r="AJ29" s="3"/>
    </row>
    <row r="30" spans="22:36" ht="12.75">
      <c r="V30" s="3"/>
      <c r="W30" s="3"/>
      <c r="X30" s="3"/>
      <c r="Y30" s="3"/>
      <c r="Z30" s="3"/>
      <c r="AA30" s="3"/>
      <c r="AB30" s="3"/>
      <c r="AC30" s="3"/>
      <c r="AD30" s="3"/>
      <c r="AE30" s="3"/>
      <c r="AF30" s="71"/>
      <c r="AG30" s="71"/>
      <c r="AH30" s="71"/>
      <c r="AI30" s="71"/>
      <c r="AJ30" s="3"/>
    </row>
    <row r="31" spans="22:36" ht="12.75">
      <c r="V31" s="3"/>
      <c r="W31" s="3"/>
      <c r="X31" s="3"/>
      <c r="Y31" s="3"/>
      <c r="Z31" s="3"/>
      <c r="AA31" s="3"/>
      <c r="AB31" s="3"/>
      <c r="AC31" s="3"/>
      <c r="AD31" s="3"/>
      <c r="AE31" s="3"/>
      <c r="AF31" s="71"/>
      <c r="AG31" s="71"/>
      <c r="AH31" s="71"/>
      <c r="AI31" s="71"/>
      <c r="AJ31" s="3"/>
    </row>
    <row r="32" spans="22:36" ht="12.75">
      <c r="V32" s="3"/>
      <c r="W32" s="3"/>
      <c r="X32" s="3"/>
      <c r="Y32" s="3"/>
      <c r="Z32" s="3"/>
      <c r="AA32" s="3"/>
      <c r="AB32" s="3"/>
      <c r="AC32" s="3"/>
      <c r="AD32" s="3"/>
      <c r="AE32" s="3"/>
      <c r="AF32" s="71"/>
      <c r="AG32" s="71"/>
      <c r="AH32" s="71"/>
      <c r="AI32" s="71"/>
      <c r="AJ32" s="3"/>
    </row>
    <row r="33" spans="22:36" ht="12.75">
      <c r="V33" s="3"/>
      <c r="W33" s="3"/>
      <c r="X33" s="3"/>
      <c r="Y33" s="3"/>
      <c r="Z33" s="3"/>
      <c r="AA33" s="3"/>
      <c r="AB33" s="3"/>
      <c r="AC33" s="3"/>
      <c r="AD33" s="3"/>
      <c r="AE33" s="3"/>
      <c r="AF33" s="71"/>
      <c r="AG33" s="71"/>
      <c r="AH33" s="71"/>
      <c r="AI33" s="71"/>
      <c r="AJ33" s="3"/>
    </row>
    <row r="34" spans="22:36" ht="12.75">
      <c r="V34" s="3"/>
      <c r="W34" s="3"/>
      <c r="X34" s="3"/>
      <c r="Y34" s="3"/>
      <c r="Z34" s="3"/>
      <c r="AA34" s="3"/>
      <c r="AB34" s="3"/>
      <c r="AC34" s="3"/>
      <c r="AD34" s="3"/>
      <c r="AE34" s="3"/>
      <c r="AF34" s="71"/>
      <c r="AG34" s="71"/>
      <c r="AH34" s="71"/>
      <c r="AI34" s="71"/>
      <c r="AJ34" s="3"/>
    </row>
  </sheetData>
  <sheetProtection selectLockedCells="1" selectUnlockedCells="1"/>
  <mergeCells count="19">
    <mergeCell ref="A1:I1"/>
    <mergeCell ref="J1:K1"/>
    <mergeCell ref="L1:M1"/>
    <mergeCell ref="O1:U1"/>
    <mergeCell ref="AE1:AG1"/>
    <mergeCell ref="AH1:AI1"/>
    <mergeCell ref="AM1:AN1"/>
    <mergeCell ref="A2:B2"/>
    <mergeCell ref="C2:V2"/>
    <mergeCell ref="X2:AC2"/>
    <mergeCell ref="AF2:AI2"/>
    <mergeCell ref="AL2:AM2"/>
    <mergeCell ref="W17:AC17"/>
    <mergeCell ref="AE17:AI17"/>
    <mergeCell ref="A18:A25"/>
    <mergeCell ref="W18:AC25"/>
    <mergeCell ref="AE18:AI18"/>
    <mergeCell ref="AE19:AI24"/>
    <mergeCell ref="AE25:AJ25"/>
  </mergeCells>
  <conditionalFormatting sqref="D4:U15">
    <cfRule type="cellIs" priority="1" dxfId="0" operator="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conditionalFormatting sqref="AI4:AI15">
    <cfRule type="expression" priority="4" dxfId="3" stopIfTrue="1">
      <formula>SMALL((Arkusz1!$AE$4:$AE$12),MIN(3,COUNT(Arkusz1!$AE$4:$AE$12)))&gt;=Arkusz1!AI4</formula>
    </cfRule>
    <cfRule type="expression" priority="5" dxfId="4" stopIfTrue="1">
      <formula>LARGE((Arkusz1!$AE$4:$AE$12),MIN(3,COUNT(Arkusz1!$AE$4:$AE$12)))&lt;=Arkusz1!AI4</formula>
    </cfRule>
    <cfRule type="cellIs" priority="6" dxfId="5" operator="greaterThanOrEqual" stopIfTrue="1">
      <formula>0.9</formula>
    </cfRule>
  </conditionalFormatting>
  <conditionalFormatting sqref="V5:V15">
    <cfRule type="cellIs" priority="7" dxfId="6" operator="lessThan" stopIfTrue="1">
      <formula>Arkusz1!$V$5:$V$15</formula>
    </cfRule>
  </conditionalFormatting>
  <dataValidations count="2">
    <dataValidation type="list" operator="equal" allowBlank="1" sqref="AM4:AM15">
      <formula1>"wzorowe,bardzo dobre,dobre,poprawne,nieodpowiednie,naganne "</formula1>
    </dataValidation>
    <dataValidation type="whole" allowBlank="1" showErrorMessage="1" promptTitle="Ocena" prompt="między 1 a 6" errorTitle="Ocena" error="Liczba między 1 a 6" sqref="D4:U15">
      <formula1>1</formula1>
      <formula2>6</formula2>
    </dataValidation>
  </dataValidation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Dulga</dc:creator>
  <cp:keywords/>
  <dc:description/>
  <cp:lastModifiedBy/>
  <cp:lastPrinted>2011-12-05T16:25:27Z</cp:lastPrinted>
  <dcterms:created xsi:type="dcterms:W3CDTF">2011-12-05T14:54:43Z</dcterms:created>
  <dcterms:modified xsi:type="dcterms:W3CDTF">2012-08-27T12:49:24Z</dcterms:modified>
  <cp:category/>
  <cp:version/>
  <cp:contentType/>
  <cp:contentStatus/>
  <cp:revision>44</cp:revision>
</cp:coreProperties>
</file>